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firstSheet="2" activeTab="3"/>
  </bookViews>
  <sheets>
    <sheet name="기안문" sheetId="1" state="veryHidden" r:id="rId1"/>
    <sheet name="결정서" sheetId="2" state="veryHidden" r:id="rId2"/>
    <sheet name="정산보고" sheetId="3" state="veryHidden" r:id="rId3"/>
    <sheet name="3.집행내역" sheetId="4" r:id="rId4"/>
  </sheets>
  <definedNames>
    <definedName name="계좌번호">INDIRECT("청구서!$B$5")</definedName>
    <definedName name="교장">INDIRECT("신청서!$E$2")</definedName>
    <definedName name="날짜">INDIRECT("신청서!$A$15")</definedName>
    <definedName name="보조액">INDIRECT("신청서!$B$11")</definedName>
    <definedName name="사업기간">INDIRECT("신청서!$B$12")</definedName>
    <definedName name="사업명">INDIRECT("신청서!$B$2")</definedName>
    <definedName name="은행명">INDIRECT("청구서!$B$6")</definedName>
    <definedName name="전화번호">INDIRECT("신청서!$E$3")</definedName>
    <definedName name="주소">INDIRECT("신청서!$B$3")</definedName>
    <definedName name="총사업비">INDIRECT("신청서!$A$11")</definedName>
    <definedName name="학교명">INDIRECT("신청서!$D$16")</definedName>
  </definedNames>
  <calcPr fullCalcOnLoad="1"/>
</workbook>
</file>

<file path=xl/comments4.xml><?xml version="1.0" encoding="utf-8"?>
<comments xmlns="http://schemas.openxmlformats.org/spreadsheetml/2006/main">
  <authors>
    <author>섬소년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>급여, 4대보험료등으로 구분하여 기재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<sst xmlns="http://schemas.openxmlformats.org/spreadsheetml/2006/main" count="165" uniqueCount="101">
  <si>
    <t>가. 교 부 액 : 금원(금영원)
나. 사 업 명 : 0
다. 사 업 자 : (교장 )
라. 교부방법 : 계좌입금(  )</t>
  </si>
  <si>
    <t>     위와 같이 조건을 부하여 보조금 교부를 결정 통보하니 보조금의 관계법규에 의거 집행에 만전을 기하기 바랍니다.</t>
  </si>
  <si>
    <t>  3. 보조사업 계획서에서 확정된 자체부담액의 확보와 관계법령이 정하는 규정을  준수하여야
      하며 보조사업의 추진실적 및 정산보고서는 사업종료 후 1개월 이내에  제출하여야 한다.</t>
  </si>
  <si>
    <t>1. 보조사업비 세부집행내역</t>
  </si>
  <si>
    <t xml:space="preserve">○ 교 부 방 법 : </t>
  </si>
  <si>
    <t xml:space="preserve">  ○ 사업기관  : </t>
  </si>
  <si>
    <t xml:space="preserve">○ 관 련 문 서 : </t>
  </si>
  <si>
    <t>학교
(경기도지원액포함)</t>
  </si>
  <si>
    <t>보조금 교부결정서(2020)</t>
  </si>
  <si>
    <t>훈련용 시계(대)+수수료</t>
  </si>
  <si>
    <t xml:space="preserve">  ○ 사업기간  : </t>
  </si>
  <si>
    <t xml:space="preserve">  ○ 사업내용  : </t>
  </si>
  <si>
    <t xml:space="preserve">     ○ 단위사업 집행내역</t>
  </si>
  <si>
    <t>시보조</t>
  </si>
  <si>
    <t>교육청</t>
  </si>
  <si>
    <t>조달청</t>
  </si>
  <si>
    <t>총액</t>
  </si>
  <si>
    <t>지급처</t>
  </si>
  <si>
    <t>잔 액</t>
  </si>
  <si>
    <t>지출액</t>
  </si>
  <si>
    <t>구분</t>
  </si>
  <si>
    <t>훈련비</t>
  </si>
  <si>
    <t>합계</t>
  </si>
  <si>
    <t>계</t>
  </si>
  <si>
    <t>소계</t>
  </si>
  <si>
    <t>집행액</t>
  </si>
  <si>
    <t>비고</t>
  </si>
  <si>
    <t>사업명</t>
  </si>
  <si>
    <t>기타</t>
  </si>
  <si>
    <t xml:space="preserve">  1. 보조금의 교부 목적과 사업내용 및 조건에 따라 성실히 보조사업을 수행하여야 하며 사업
      내용을  변경, 중단, 폐지하고자 할 때에는 사전에 시장의 승인을 얻어야 하고  타 용도로
      사용하여서는 아니된다.</t>
  </si>
  <si>
    <t>  5. 사업비정산 후 발생된 집행 잔액 및 이자는 관계법령 및 규정에 따라 부담비율에  의거 
       시장에게 반환하여야  한다.</t>
  </si>
  <si>
    <r>
      <t xml:space="preserve">안내 표시판 제작 및 부착 사례
</t>
    </r>
    <r>
      <rPr>
        <sz val="12"/>
        <color indexed="8"/>
        <rFont val="휴먼엑스포"/>
        <family val="0"/>
      </rPr>
      <t>-따로붙임의 일러스트파일(안내표지.ai) 이용 제작-</t>
    </r>
  </si>
  <si>
    <t>  4. 보조사업으로 설치한 시설물에 대해서는 별첨1과 같이 사업내용을  알 수 있는 표시판을
       설치하여야 한다.</t>
  </si>
  <si>
    <t>  6. 체육문화시설의 경우 교육에 지장이 없는 범위에서 지역주민 및 학생이 이용할 수 있도록
       개방하여야 한다.</t>
  </si>
  <si>
    <t>정책사업)교육환경조성  단위사업)교육경비지원  세부사업)학교교육지원   편성 목)자치단체등이전  통계목)교육기관에 대한 보조금</t>
  </si>
  <si>
    <t>  2. 보조금은 학교회계의 예산에 편성한 후 교육경비보조금 전용별도(대표) 통장을 사용하고
       집행하여야 하며, 불가피한 경우를 제외하고는 신용카드를 사용하여야 한다.</t>
  </si>
  <si>
    <t>학교운동부(수영) 훈련용품 및 훈련장비 구입비 지급</t>
  </si>
  <si>
    <t>2020.11.19</t>
  </si>
  <si>
    <t>2020.10.15</t>
  </si>
  <si>
    <t>2020.06.18</t>
  </si>
  <si>
    <t>2020.04.06</t>
  </si>
  <si>
    <t>선수등록비 납부</t>
  </si>
  <si>
    <t>2020.08,24</t>
  </si>
  <si>
    <t>2020.11.23</t>
  </si>
  <si>
    <t>2020.05.07</t>
  </si>
  <si>
    <t>2020.03.13</t>
  </si>
  <si>
    <t>훈련용품 캠코더</t>
  </si>
  <si>
    <t>2021.02.24</t>
  </si>
  <si>
    <t>훈련용 시계(대)</t>
  </si>
  <si>
    <t>2020.07.21</t>
  </si>
  <si>
    <t>2021.02,23</t>
  </si>
  <si>
    <t>                                            직  행정8급  김 지  현 (인)</t>
  </si>
  <si>
    <t>2021.02.22</t>
  </si>
  <si>
    <t>2020.12.23</t>
  </si>
  <si>
    <t>2020.02,24</t>
  </si>
  <si>
    <t>2021.02.25</t>
  </si>
  <si>
    <t>2020.08.28</t>
  </si>
  <si>
    <t xml:space="preserve">정산검사자  소속  행정지원국   교육청소년과  </t>
  </si>
  <si>
    <t>2010년 교육경비 지원사업 정산결과(2020)</t>
  </si>
  <si>
    <t>이보수영장</t>
  </si>
  <si>
    <t>수영부 간식비</t>
  </si>
  <si>
    <t>교직원공제회</t>
  </si>
  <si>
    <t>국민체육센터</t>
  </si>
  <si>
    <t>훈련장비</t>
  </si>
  <si>
    <t>선수등록</t>
  </si>
  <si>
    <t>(단위:천원)</t>
  </si>
  <si>
    <t>(별첨1)</t>
  </si>
  <si>
    <t>지출내역</t>
  </si>
  <si>
    <t>□ 정산결과</t>
  </si>
  <si>
    <t>예산총액</t>
  </si>
  <si>
    <t>학교(도)</t>
  </si>
  <si>
    <t>학교
(도)</t>
  </si>
  <si>
    <t>○ 교부조건</t>
  </si>
  <si>
    <t>사업내역</t>
  </si>
  <si>
    <t>집행액부담내역</t>
  </si>
  <si>
    <t>결의일자</t>
  </si>
  <si>
    <t>□ 사업개요</t>
  </si>
  <si>
    <t>시보조금</t>
  </si>
  <si>
    <t>비목 및 내역</t>
  </si>
  <si>
    <t>매버릭수영복</t>
  </si>
  <si>
    <t>(단위 :원)</t>
  </si>
  <si>
    <t>경기도수영연맹</t>
  </si>
  <si>
    <t>훈련용품 구입</t>
  </si>
  <si>
    <t>뚜레쥬르시흥</t>
  </si>
  <si>
    <t>훈령용품구입</t>
  </si>
  <si>
    <t>한아름마트</t>
  </si>
  <si>
    <t>무지개수영복</t>
  </si>
  <si>
    <t>-(2010.01.31)호와 관련입니다.</t>
  </si>
  <si>
    <t>(단위 : 원)</t>
  </si>
  <si>
    <t xml:space="preserve">○ 사 업 명  : </t>
  </si>
  <si>
    <t>사  업  비 (원)</t>
  </si>
  <si>
    <t>부  천  시 장</t>
  </si>
  <si>
    <t>수영장(훈련)대관료</t>
  </si>
  <si>
    <t xml:space="preserve">     ○ 집행총괄</t>
  </si>
  <si>
    <t>지출액(일자별 총액)</t>
  </si>
  <si>
    <t>○ 보조사업내역</t>
  </si>
  <si>
    <t>□ 정산서 검토결과</t>
  </si>
  <si>
    <t xml:space="preserve">○ 보조 사업자 : </t>
  </si>
  <si>
    <r>
      <t>○ 예 산 과 목 :</t>
    </r>
    <r>
      <rPr>
        <sz val="13"/>
        <color indexed="8"/>
        <rFont val="새굴림"/>
        <family val="0"/>
      </rPr>
      <t xml:space="preserve"> </t>
    </r>
  </si>
  <si>
    <r>
      <t xml:space="preserve">2. 자부담 및 교육지원청 집행내역 </t>
    </r>
    <r>
      <rPr>
        <b/>
        <u val="single"/>
        <sz val="12"/>
        <color indexed="10"/>
        <rFont val="휴먼엑스포"/>
        <family val="0"/>
      </rPr>
      <t>(※ 전액 시비 사업 경우 생략)</t>
    </r>
  </si>
  <si>
    <r>
      <t>○ 교부 결정액 :</t>
    </r>
    <r>
      <rPr>
        <b/>
        <sz val="13"/>
        <color indexed="12"/>
        <rFont val="새굴림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</si>
</sst>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#,###,"/>
  </numFmts>
  <fonts count="60">
    <font>
      <sz val="11"/>
      <name val="돋움"/>
      <family val="0"/>
    </font>
    <font>
      <sz val="11"/>
      <color indexed="9"/>
      <name val="돋움"/>
      <family val="0"/>
    </font>
    <font>
      <sz val="11"/>
      <color indexed="10"/>
      <name val="돋움"/>
      <family val="0"/>
    </font>
    <font>
      <b/>
      <sz val="11"/>
      <color indexed="53"/>
      <name val="돋움"/>
      <family val="0"/>
    </font>
    <font>
      <sz val="11"/>
      <color indexed="16"/>
      <name val="돋움"/>
      <family val="0"/>
    </font>
    <font>
      <sz val="11"/>
      <color indexed="19"/>
      <name val="돋움"/>
      <family val="0"/>
    </font>
    <font>
      <i/>
      <sz val="11"/>
      <color indexed="23"/>
      <name val="돋움"/>
      <family val="0"/>
    </font>
    <font>
      <b/>
      <sz val="11"/>
      <color indexed="9"/>
      <name val="돋움"/>
      <family val="0"/>
    </font>
    <font>
      <sz val="11"/>
      <color indexed="53"/>
      <name val="돋움"/>
      <family val="0"/>
    </font>
    <font>
      <b/>
      <sz val="11"/>
      <color indexed="8"/>
      <name val="돋움"/>
      <family val="0"/>
    </font>
    <font>
      <sz val="11"/>
      <color indexed="62"/>
      <name val="돋움"/>
      <family val="0"/>
    </font>
    <font>
      <b/>
      <sz val="18"/>
      <color indexed="62"/>
      <name val="맑은 고딕"/>
      <family val="0"/>
    </font>
    <font>
      <b/>
      <sz val="15"/>
      <color indexed="62"/>
      <name val="돋움"/>
      <family val="0"/>
    </font>
    <font>
      <b/>
      <sz val="13"/>
      <color indexed="62"/>
      <name val="돋움"/>
      <family val="0"/>
    </font>
    <font>
      <b/>
      <sz val="11"/>
      <color indexed="62"/>
      <name val="돋움"/>
      <family val="0"/>
    </font>
    <font>
      <sz val="11"/>
      <color indexed="17"/>
      <name val="돋움"/>
      <family val="0"/>
    </font>
    <font>
      <b/>
      <sz val="11"/>
      <color indexed="63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sz val="12"/>
      <color indexed="8"/>
      <name val="새굴림"/>
      <family val="0"/>
    </font>
    <font>
      <sz val="12"/>
      <color indexed="8"/>
      <name val="궁서체"/>
      <family val="0"/>
    </font>
    <font>
      <b/>
      <sz val="13"/>
      <color indexed="8"/>
      <name val="굴림체"/>
      <family val="0"/>
    </font>
    <font>
      <sz val="10"/>
      <color indexed="8"/>
      <name val="한양신명조,한컴돋움"/>
      <family val="0"/>
    </font>
    <font>
      <sz val="11"/>
      <color indexed="8"/>
      <name val="굴림체"/>
      <family val="0"/>
    </font>
    <font>
      <sz val="13"/>
      <color indexed="8"/>
      <name val="돋움"/>
      <family val="0"/>
    </font>
    <font>
      <sz val="14"/>
      <color indexed="8"/>
      <name val="돋움"/>
      <family val="0"/>
    </font>
    <font>
      <sz val="13"/>
      <color indexed="8"/>
      <name val="굴림체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0"/>
      <color indexed="8"/>
      <name val="돋움"/>
      <family val="0"/>
    </font>
    <font>
      <b/>
      <sz val="13"/>
      <color indexed="8"/>
      <name val="돋움"/>
      <family val="0"/>
    </font>
    <font>
      <b/>
      <sz val="10"/>
      <color indexed="8"/>
      <name val="돋움"/>
      <family val="0"/>
    </font>
    <font>
      <b/>
      <sz val="16"/>
      <color indexed="8"/>
      <name val="휴먼모음T"/>
      <family val="0"/>
    </font>
    <font>
      <b/>
      <sz val="14"/>
      <color indexed="12"/>
      <name val="굴림체"/>
      <family val="0"/>
    </font>
    <font>
      <sz val="10"/>
      <color indexed="8"/>
      <name val="굴림체"/>
      <family val="0"/>
    </font>
    <font>
      <b/>
      <sz val="12"/>
      <color indexed="9"/>
      <name val="굴림체"/>
      <family val="0"/>
    </font>
    <font>
      <b/>
      <u val="single"/>
      <sz val="24"/>
      <color indexed="8"/>
      <name val="휴먼엑스포"/>
      <family val="0"/>
    </font>
    <font>
      <sz val="22"/>
      <color indexed="8"/>
      <name val="휴먼엑스포"/>
      <family val="0"/>
    </font>
    <font>
      <sz val="12"/>
      <color indexed="12"/>
      <name val="새굴림"/>
      <family val="0"/>
    </font>
    <font>
      <sz val="24"/>
      <color indexed="8"/>
      <name val="휴먼엑스포"/>
      <family val="0"/>
    </font>
    <font>
      <b/>
      <sz val="10"/>
      <color indexed="8"/>
      <name val="굴림체"/>
      <family val="0"/>
    </font>
    <font>
      <b/>
      <u val="single"/>
      <sz val="22"/>
      <color indexed="8"/>
      <name val="휴먼엑스포"/>
      <family val="0"/>
    </font>
    <font>
      <sz val="12"/>
      <color indexed="8"/>
      <name val="휴먼엑스포"/>
      <family val="0"/>
    </font>
    <font>
      <sz val="13"/>
      <color indexed="8"/>
      <name val="새굴림"/>
      <family val="0"/>
    </font>
    <font>
      <b/>
      <u val="single"/>
      <sz val="12"/>
      <color indexed="10"/>
      <name val="휴먼엑스포"/>
      <family val="0"/>
    </font>
    <font>
      <b/>
      <sz val="13"/>
      <color indexed="12"/>
      <name val="새굴림"/>
      <family val="0"/>
    </font>
    <font>
      <b/>
      <sz val="9"/>
      <color indexed="8"/>
      <name val="굴림"/>
      <family val="0"/>
    </font>
    <font>
      <b/>
      <sz val="11"/>
      <color rgb="FFFA7D00"/>
      <name val="돋움"/>
      <family val="0"/>
    </font>
    <font>
      <sz val="11"/>
      <color rgb="FF9C0006"/>
      <name val="돋움"/>
      <family val="0"/>
    </font>
    <font>
      <sz val="11"/>
      <color rgb="FF9C6500"/>
      <name val="돋움"/>
      <family val="0"/>
    </font>
    <font>
      <i/>
      <sz val="11"/>
      <color rgb="FF7F7F7F"/>
      <name val="돋움"/>
      <family val="0"/>
    </font>
    <font>
      <sz val="11"/>
      <color rgb="FFFA7D00"/>
      <name val="돋움"/>
      <family val="0"/>
    </font>
    <font>
      <sz val="11"/>
      <color rgb="FF3F3F76"/>
      <name val="돋움"/>
      <family val="0"/>
    </font>
    <font>
      <b/>
      <sz val="18"/>
      <color rgb="FF1F497D"/>
      <name val="맑은 고딕"/>
      <family val="0"/>
    </font>
    <font>
      <b/>
      <sz val="15"/>
      <color rgb="FF1F497D"/>
      <name val="돋움"/>
      <family val="0"/>
    </font>
    <font>
      <b/>
      <sz val="13"/>
      <color rgb="FF1F497D"/>
      <name val="돋움"/>
      <family val="0"/>
    </font>
    <font>
      <b/>
      <sz val="11"/>
      <color rgb="FF1F497D"/>
      <name val="돋움"/>
      <family val="0"/>
    </font>
    <font>
      <sz val="11"/>
      <color rgb="FF006100"/>
      <name val="돋움"/>
      <family val="0"/>
    </font>
    <font>
      <b/>
      <sz val="11"/>
      <color rgb="FF3F3F3F"/>
      <name val="돋움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9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0" fontId="24" fillId="0" borderId="0" xfId="0" applyNumberFormat="1" applyFont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26" fillId="0" borderId="0" xfId="0" applyNumberFormat="1" applyFont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41" fontId="25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41" fontId="28" fillId="0" borderId="0" xfId="0" applyNumberFormat="1" applyFont="1" applyAlignment="1" applyProtection="1">
      <alignment vertical="center"/>
      <protection locked="0"/>
    </xf>
    <xf numFmtId="0" fontId="28" fillId="0" borderId="0" xfId="0" applyNumberFormat="1" applyFont="1" applyAlignment="1" applyProtection="1">
      <alignment vertical="center"/>
      <protection locked="0"/>
    </xf>
    <xf numFmtId="0" fontId="29" fillId="0" borderId="0" xfId="0" applyNumberFormat="1" applyFont="1" applyAlignment="1" applyProtection="1">
      <alignment vertical="center"/>
      <protection locked="0"/>
    </xf>
    <xf numFmtId="0" fontId="29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Alignment="1" applyProtection="1">
      <alignment vertical="center"/>
      <protection/>
    </xf>
    <xf numFmtId="0" fontId="26" fillId="0" borderId="0" xfId="0" applyNumberFormat="1" applyFont="1" applyAlignment="1" applyProtection="1">
      <alignment vertical="center"/>
      <protection/>
    </xf>
    <xf numFmtId="0" fontId="29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horizontal="right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31" fillId="33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Alignment="1" applyProtection="1">
      <alignment vertical="center"/>
      <protection locked="0"/>
    </xf>
    <xf numFmtId="0" fontId="17" fillId="33" borderId="10" xfId="0" applyNumberFormat="1" applyFont="1" applyFill="1" applyBorder="1" applyAlignment="1">
      <alignment horizontal="center" vertical="center"/>
    </xf>
    <xf numFmtId="41" fontId="17" fillId="0" borderId="11" xfId="48" applyNumberFormat="1" applyFont="1" applyBorder="1" applyAlignment="1">
      <alignment horizontal="center" vertical="center" wrapText="1"/>
    </xf>
    <xf numFmtId="41" fontId="17" fillId="0" borderId="12" xfId="48" applyNumberFormat="1" applyFont="1" applyBorder="1" applyAlignment="1">
      <alignment horizontal="center" vertical="center"/>
    </xf>
    <xf numFmtId="41" fontId="18" fillId="0" borderId="12" xfId="48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vertical="center"/>
    </xf>
    <xf numFmtId="0" fontId="29" fillId="33" borderId="14" xfId="0" applyNumberFormat="1" applyFont="1" applyFill="1" applyBorder="1" applyAlignment="1" applyProtection="1">
      <alignment horizontal="center" vertical="center"/>
      <protection locked="0"/>
    </xf>
    <xf numFmtId="0" fontId="29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11" xfId="0" applyNumberFormat="1" applyFont="1" applyFill="1" applyBorder="1" applyAlignment="1" applyProtection="1">
      <alignment horizontal="center" vertical="center"/>
      <protection/>
    </xf>
    <xf numFmtId="165" fontId="34" fillId="0" borderId="12" xfId="0" applyNumberFormat="1" applyFont="1" applyFill="1" applyBorder="1" applyAlignment="1" applyProtection="1">
      <alignment horizontal="center" vertical="center"/>
      <protection/>
    </xf>
    <xf numFmtId="165" fontId="34" fillId="0" borderId="13" xfId="0" applyNumberFormat="1" applyFont="1" applyFill="1" applyBorder="1" applyAlignment="1" applyProtection="1">
      <alignment horizontal="center" vertical="center"/>
      <protection/>
    </xf>
    <xf numFmtId="41" fontId="0" fillId="34" borderId="10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Border="1" applyAlignment="1" applyProtection="1">
      <alignment vertical="center"/>
      <protection locked="0"/>
    </xf>
    <xf numFmtId="41" fontId="34" fillId="0" borderId="12" xfId="48" applyNumberFormat="1" applyFont="1" applyBorder="1" applyAlignment="1">
      <alignment horizontal="center" vertical="center"/>
    </xf>
    <xf numFmtId="0" fontId="23" fillId="0" borderId="0" xfId="0" applyNumberFormat="1" applyFont="1" applyAlignment="1" applyProtection="1">
      <alignment vertical="center" wrapText="1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41" fontId="28" fillId="0" borderId="0" xfId="48" applyNumberFormat="1" applyFont="1" applyAlignment="1" applyProtection="1">
      <alignment vertical="center"/>
      <protection/>
    </xf>
    <xf numFmtId="41" fontId="0" fillId="33" borderId="10" xfId="48" applyNumberFormat="1" applyFont="1" applyFill="1" applyBorder="1" applyAlignment="1" applyProtection="1">
      <alignment horizontal="center" vertical="center"/>
      <protection/>
    </xf>
    <xf numFmtId="41" fontId="0" fillId="0" borderId="0" xfId="48" applyNumberFormat="1" applyFont="1" applyAlignment="1" applyProtection="1">
      <alignment vertical="center"/>
      <protection locked="0"/>
    </xf>
    <xf numFmtId="41" fontId="0" fillId="34" borderId="10" xfId="48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shrinkToFit="1"/>
      <protection locked="0"/>
    </xf>
    <xf numFmtId="41" fontId="0" fillId="0" borderId="10" xfId="48" applyNumberFormat="1" applyFont="1" applyFill="1" applyBorder="1" applyAlignment="1" applyProtection="1">
      <alignment vertical="center" shrinkToFit="1"/>
      <protection locked="0"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 vertical="top" wrapText="1"/>
    </xf>
    <xf numFmtId="0" fontId="36" fillId="0" borderId="0" xfId="0" applyNumberFormat="1" applyFont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0" fontId="17" fillId="33" borderId="14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33" borderId="19" xfId="0" applyNumberFormat="1" applyFont="1" applyFill="1" applyBorder="1" applyAlignment="1">
      <alignment horizontal="center" vertical="center"/>
    </xf>
    <xf numFmtId="0" fontId="17" fillId="33" borderId="15" xfId="0" applyNumberFormat="1" applyFont="1" applyFill="1" applyBorder="1" applyAlignment="1">
      <alignment horizontal="center" vertical="center"/>
    </xf>
    <xf numFmtId="0" fontId="37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horizontal="center" vertical="center"/>
    </xf>
    <xf numFmtId="0" fontId="17" fillId="33" borderId="20" xfId="0" applyNumberFormat="1" applyFont="1" applyFill="1" applyBorder="1" applyAlignment="1">
      <alignment horizontal="center" vertical="center"/>
    </xf>
    <xf numFmtId="0" fontId="3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 indent="1"/>
    </xf>
    <xf numFmtId="31" fontId="17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33" borderId="20" xfId="0" applyNumberFormat="1" applyFont="1" applyFill="1" applyBorder="1" applyAlignment="1" applyProtection="1">
      <alignment horizontal="center" vertical="center"/>
      <protection locked="0"/>
    </xf>
    <xf numFmtId="0" fontId="29" fillId="33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5" xfId="0" applyNumberFormat="1" applyFont="1" applyFill="1" applyBorder="1" applyAlignment="1" applyProtection="1">
      <alignment horizontal="center" vertical="center"/>
      <protection locked="0"/>
    </xf>
    <xf numFmtId="0" fontId="34" fillId="33" borderId="21" xfId="0" applyNumberFormat="1" applyFont="1" applyFill="1" applyBorder="1" applyAlignment="1" applyProtection="1">
      <alignment horizontal="center" vertical="center"/>
      <protection locked="0"/>
    </xf>
    <xf numFmtId="0" fontId="34" fillId="33" borderId="22" xfId="0" applyNumberFormat="1" applyFont="1" applyFill="1" applyBorder="1" applyAlignment="1" applyProtection="1">
      <alignment horizontal="center" vertical="center"/>
      <protection locked="0"/>
    </xf>
    <xf numFmtId="0" fontId="34" fillId="33" borderId="23" xfId="0" applyNumberFormat="1" applyFont="1" applyFill="1" applyBorder="1" applyAlignment="1" applyProtection="1">
      <alignment horizontal="center" vertical="center"/>
      <protection locked="0"/>
    </xf>
    <xf numFmtId="3" fontId="34" fillId="0" borderId="24" xfId="0" applyNumberFormat="1" applyFont="1" applyBorder="1" applyAlignment="1" applyProtection="1">
      <alignment horizontal="center" vertical="center"/>
      <protection/>
    </xf>
    <xf numFmtId="3" fontId="34" fillId="0" borderId="25" xfId="0" applyNumberFormat="1" applyFont="1" applyBorder="1" applyAlignment="1" applyProtection="1">
      <alignment horizontal="center" vertical="center"/>
      <protection/>
    </xf>
    <xf numFmtId="3" fontId="34" fillId="0" borderId="16" xfId="0" applyNumberFormat="1" applyFont="1" applyBorder="1" applyAlignment="1" applyProtection="1">
      <alignment horizontal="center" vertical="center"/>
      <protection/>
    </xf>
    <xf numFmtId="3" fontId="34" fillId="0" borderId="17" xfId="0" applyNumberFormat="1" applyFont="1" applyBorder="1" applyAlignment="1" applyProtection="1">
      <alignment horizontal="center" vertical="center"/>
      <protection/>
    </xf>
    <xf numFmtId="0" fontId="29" fillId="33" borderId="18" xfId="0" applyNumberFormat="1" applyFont="1" applyFill="1" applyBorder="1" applyAlignment="1" applyProtection="1">
      <alignment horizontal="center" vertical="center"/>
      <protection locked="0"/>
    </xf>
    <xf numFmtId="0" fontId="34" fillId="33" borderId="18" xfId="0" applyNumberFormat="1" applyFont="1" applyFill="1" applyBorder="1" applyAlignment="1" applyProtection="1">
      <alignment horizontal="center" vertical="center"/>
      <protection locked="0"/>
    </xf>
    <xf numFmtId="0" fontId="34" fillId="33" borderId="20" xfId="0" applyNumberFormat="1" applyFont="1" applyFill="1" applyBorder="1" applyAlignment="1" applyProtection="1">
      <alignment horizontal="center" vertical="center"/>
      <protection locked="0"/>
    </xf>
    <xf numFmtId="0" fontId="34" fillId="33" borderId="14" xfId="0" applyNumberFormat="1" applyFont="1" applyFill="1" applyBorder="1" applyAlignment="1" applyProtection="1">
      <alignment horizontal="center" vertical="center"/>
      <protection locked="0"/>
    </xf>
    <xf numFmtId="0" fontId="34" fillId="33" borderId="10" xfId="0" applyNumberFormat="1" applyFont="1" applyFill="1" applyBorder="1" applyAlignment="1" applyProtection="1">
      <alignment horizontal="center" vertical="center"/>
      <protection locked="0"/>
    </xf>
    <xf numFmtId="3" fontId="40" fillId="33" borderId="10" xfId="0" applyNumberFormat="1" applyFont="1" applyFill="1" applyBorder="1" applyAlignment="1" applyProtection="1">
      <alignment horizontal="center" vertical="center"/>
      <protection locked="0"/>
    </xf>
    <xf numFmtId="3" fontId="34" fillId="33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left" vertical="center" wrapText="1"/>
      <protection locked="0"/>
    </xf>
    <xf numFmtId="0" fontId="41" fillId="0" borderId="0" xfId="0" applyNumberFormat="1" applyFont="1" applyAlignment="1" applyProtection="1">
      <alignment horizontal="center" vertical="center"/>
      <protection locked="0"/>
    </xf>
    <xf numFmtId="0" fontId="29" fillId="0" borderId="16" xfId="0" applyNumberFormat="1" applyFont="1" applyBorder="1" applyAlignment="1" applyProtection="1">
      <alignment horizontal="center" vertical="center"/>
      <protection/>
    </xf>
    <xf numFmtId="0" fontId="29" fillId="0" borderId="26" xfId="0" applyNumberFormat="1" applyFont="1" applyBorder="1" applyAlignment="1" applyProtection="1">
      <alignment horizontal="center" vertical="center"/>
      <protection/>
    </xf>
    <xf numFmtId="0" fontId="29" fillId="0" borderId="24" xfId="0" applyNumberFormat="1" applyFont="1" applyBorder="1" applyAlignment="1" applyProtection="1">
      <alignment horizontal="center" vertical="center"/>
      <protection/>
    </xf>
    <xf numFmtId="0" fontId="29" fillId="0" borderId="27" xfId="0" applyNumberFormat="1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 wrapText="1"/>
      <protection/>
    </xf>
    <xf numFmtId="0" fontId="34" fillId="0" borderId="17" xfId="0" applyNumberFormat="1" applyFont="1" applyBorder="1" applyAlignment="1" applyProtection="1">
      <alignment horizontal="center" vertical="center" wrapText="1"/>
      <protection/>
    </xf>
    <xf numFmtId="0" fontId="29" fillId="0" borderId="29" xfId="0" applyNumberFormat="1" applyFont="1" applyBorder="1" applyAlignment="1" applyProtection="1">
      <alignment horizontal="center" vertical="center"/>
      <protection/>
    </xf>
    <xf numFmtId="0" fontId="29" fillId="0" borderId="25" xfId="0" applyNumberFormat="1" applyFont="1" applyBorder="1" applyAlignment="1" applyProtection="1">
      <alignment horizontal="center" vertical="center"/>
      <protection/>
    </xf>
    <xf numFmtId="164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right" vertical="center"/>
      <protection locked="0"/>
    </xf>
    <xf numFmtId="0" fontId="26" fillId="0" borderId="0" xfId="0" applyNumberFormat="1" applyFont="1" applyAlignment="1" applyProtection="1">
      <alignment horizontal="right" vertical="center"/>
      <protection locked="0"/>
    </xf>
    <xf numFmtId="0" fontId="23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NumberFormat="1" applyFont="1" applyBorder="1" applyAlignment="1" applyProtection="1">
      <alignment horizontal="right" vertical="center"/>
      <protection locked="0"/>
    </xf>
    <xf numFmtId="0" fontId="41" fillId="0" borderId="0" xfId="0" applyNumberFormat="1" applyFont="1" applyAlignment="1" applyProtection="1">
      <alignment horizontal="center" vertical="center"/>
      <protection/>
    </xf>
    <xf numFmtId="0" fontId="0" fillId="33" borderId="16" xfId="0" applyNumberFormat="1" applyFill="1" applyBorder="1" applyAlignment="1" applyProtection="1">
      <alignment horizontal="center" vertical="center"/>
      <protection/>
    </xf>
    <xf numFmtId="0" fontId="0" fillId="33" borderId="17" xfId="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사진불러오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22</xdr:row>
      <xdr:rowOff>47625</xdr:rowOff>
    </xdr:from>
    <xdr:to>
      <xdr:col>5</xdr:col>
      <xdr:colOff>361950</xdr:colOff>
      <xdr:row>36</xdr:row>
      <xdr:rowOff>390525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15475"/>
          <a:ext cx="5876925" cy="762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2"/>
  <sheetViews>
    <sheetView showGridLines="0" defaultGridColor="0" zoomScaleSheetLayoutView="75" colorId="22" workbookViewId="0" topLeftCell="A1">
      <selection activeCell="A2" sqref="A2"/>
    </sheetView>
  </sheetViews>
  <sheetFormatPr defaultColWidth="8.88671875" defaultRowHeight="13.5"/>
  <cols>
    <col min="1" max="1" width="55.88671875" style="0" customWidth="1"/>
  </cols>
  <sheetData>
    <row r="1" ht="36.75" customHeight="1">
      <c r="A1" s="50" t="s">
        <v>87</v>
      </c>
    </row>
    <row r="2" ht="57">
      <c r="A2" s="50" t="s"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1"/>
  </sheetPr>
  <dimension ref="A1:G24"/>
  <sheetViews>
    <sheetView showGridLines="0" showZeros="0" defaultGridColor="0" zoomScaleSheetLayoutView="100" colorId="22" workbookViewId="0" topLeftCell="A1">
      <selection activeCell="B2" sqref="B2:D2"/>
    </sheetView>
  </sheetViews>
  <sheetFormatPr defaultColWidth="8.88671875" defaultRowHeight="39.75" customHeight="1"/>
  <cols>
    <col min="1" max="1" width="18.5546875" style="1" customWidth="1"/>
    <col min="2" max="3" width="12.99609375" style="1" customWidth="1"/>
    <col min="4" max="4" width="13.3359375" style="1" customWidth="1"/>
    <col min="5" max="5" width="11.77734375" style="1" customWidth="1"/>
    <col min="6" max="6" width="9.77734375" style="1" customWidth="1"/>
    <col min="7" max="256" width="8.88671875" style="1" customWidth="1"/>
  </cols>
  <sheetData>
    <row r="1" spans="1:6" ht="53.25" customHeight="1">
      <c r="A1" s="65" t="str">
        <f ca="1">"보조금 교부결정서("&amp;MID(CELL("filename"),FIND("[",CELL("filename"))+1,4)&amp;")"</f>
        <v>보조금 교부결정서(2020)</v>
      </c>
      <c r="B1" s="65"/>
      <c r="C1" s="65"/>
      <c r="D1" s="65"/>
      <c r="E1" s="65"/>
      <c r="F1" s="65"/>
    </row>
    <row r="2" spans="1:5" ht="25.5" customHeight="1">
      <c r="A2" s="7" t="s">
        <v>6</v>
      </c>
      <c r="B2" s="68" t="e">
        <f>학교명&amp;"-"&amp;B4&amp;"("&amp;TEXT(날짜,"yyyy.mm.dd")&amp;")"</f>
        <v>#REF!</v>
      </c>
      <c r="C2" s="68"/>
      <c r="D2" s="68"/>
      <c r="E2" s="9"/>
    </row>
    <row r="3" spans="1:5" ht="23.25" customHeight="1">
      <c r="A3" s="7" t="s">
        <v>97</v>
      </c>
      <c r="B3" s="68" t="e">
        <f>학교명&amp;"(교장 "&amp;교장&amp;")"</f>
        <v>#REF!</v>
      </c>
      <c r="C3" s="68"/>
      <c r="D3" s="68"/>
      <c r="E3" s="68"/>
    </row>
    <row r="4" spans="1:5" ht="26.25" customHeight="1">
      <c r="A4" s="7" t="s">
        <v>95</v>
      </c>
      <c r="B4" s="51"/>
      <c r="C4" s="3"/>
      <c r="D4" s="3"/>
      <c r="E4" s="3"/>
    </row>
    <row r="5" spans="1:6" s="2" customFormat="1" ht="22.5" customHeight="1">
      <c r="A5" s="66" t="s">
        <v>27</v>
      </c>
      <c r="B5" s="73" t="s">
        <v>90</v>
      </c>
      <c r="C5" s="73"/>
      <c r="D5" s="73"/>
      <c r="E5" s="73"/>
      <c r="F5" s="69" t="s">
        <v>28</v>
      </c>
    </row>
    <row r="6" spans="1:6" s="2" customFormat="1" ht="21.75" customHeight="1">
      <c r="A6" s="67"/>
      <c r="B6" s="36" t="s">
        <v>16</v>
      </c>
      <c r="C6" s="36" t="s">
        <v>77</v>
      </c>
      <c r="D6" s="36" t="s">
        <v>14</v>
      </c>
      <c r="E6" s="36" t="s">
        <v>70</v>
      </c>
      <c r="F6" s="70"/>
    </row>
    <row r="7" spans="1:6" s="2" customFormat="1" ht="30.75" customHeight="1">
      <c r="A7" s="37" t="e">
        <f>사업명</f>
        <v>#REF!</v>
      </c>
      <c r="B7" s="49" t="e">
        <f>SUM(C7:E7)</f>
        <v>#REF!</v>
      </c>
      <c r="C7" s="49" t="e">
        <f>보조액</f>
        <v>#REF!</v>
      </c>
      <c r="D7" s="38" t="e">
        <f ca="1">INDIRECT("신청서!C11")</f>
        <v>#REF!</v>
      </c>
      <c r="E7" s="39" t="e">
        <f ca="1">INDIRECT("신청서!D11")</f>
        <v>#REF!</v>
      </c>
      <c r="F7" s="40"/>
    </row>
    <row r="8" spans="1:2" ht="27.75" customHeight="1">
      <c r="A8" s="7" t="s">
        <v>100</v>
      </c>
      <c r="B8" s="41" t="e">
        <f>TEXT(C7,"#,#")&amp;"원(市 보조금)"</f>
        <v>#REF!</v>
      </c>
    </row>
    <row r="9" spans="1:2" ht="23.25" customHeight="1">
      <c r="A9" s="7" t="s">
        <v>4</v>
      </c>
      <c r="B9" s="1" t="e">
        <f>"계좌입금("&amp;은행명&amp;" "&amp;계좌번호&amp;" "&amp;학교명&amp;")"</f>
        <v>#REF!</v>
      </c>
    </row>
    <row r="10" spans="1:6" ht="38.25" customHeight="1">
      <c r="A10" s="8" t="s">
        <v>98</v>
      </c>
      <c r="B10" s="64" t="s">
        <v>34</v>
      </c>
      <c r="C10" s="64"/>
      <c r="D10" s="64"/>
      <c r="E10" s="64"/>
      <c r="F10" s="64"/>
    </row>
    <row r="11" ht="25.5" customHeight="1">
      <c r="A11" s="7" t="s">
        <v>72</v>
      </c>
    </row>
    <row r="12" spans="1:6" ht="54.75" customHeight="1">
      <c r="A12" s="74" t="s">
        <v>29</v>
      </c>
      <c r="B12" s="74"/>
      <c r="C12" s="74"/>
      <c r="D12" s="74"/>
      <c r="E12" s="74"/>
      <c r="F12" s="74"/>
    </row>
    <row r="13" spans="1:6" ht="46.5" customHeight="1">
      <c r="A13" s="63" t="s">
        <v>35</v>
      </c>
      <c r="B13" s="63"/>
      <c r="C13" s="63"/>
      <c r="D13" s="63"/>
      <c r="E13" s="63"/>
      <c r="F13" s="63"/>
    </row>
    <row r="14" spans="1:6" ht="37.5" customHeight="1">
      <c r="A14" s="63" t="s">
        <v>2</v>
      </c>
      <c r="B14" s="63"/>
      <c r="C14" s="63"/>
      <c r="D14" s="63"/>
      <c r="E14" s="63"/>
      <c r="F14" s="63"/>
    </row>
    <row r="15" spans="1:6" ht="36" customHeight="1">
      <c r="A15" s="63" t="s">
        <v>32</v>
      </c>
      <c r="B15" s="63"/>
      <c r="C15" s="63"/>
      <c r="D15" s="63"/>
      <c r="E15" s="63"/>
      <c r="F15" s="63"/>
    </row>
    <row r="16" spans="1:6" ht="34.5" customHeight="1">
      <c r="A16" s="74" t="s">
        <v>30</v>
      </c>
      <c r="B16" s="74"/>
      <c r="C16" s="74"/>
      <c r="D16" s="74"/>
      <c r="E16" s="74"/>
      <c r="F16" s="74"/>
    </row>
    <row r="17" spans="1:6" ht="39.75" customHeight="1">
      <c r="A17" s="63" t="s">
        <v>33</v>
      </c>
      <c r="B17" s="63"/>
      <c r="C17" s="63"/>
      <c r="D17" s="63"/>
      <c r="E17" s="63"/>
      <c r="F17" s="63"/>
    </row>
    <row r="18" spans="1:6" ht="32.25" customHeight="1">
      <c r="A18" s="75" t="s">
        <v>1</v>
      </c>
      <c r="B18" s="75"/>
      <c r="C18" s="75"/>
      <c r="D18" s="75"/>
      <c r="E18" s="75"/>
      <c r="F18" s="75"/>
    </row>
    <row r="19" spans="3:4" ht="37.5" customHeight="1">
      <c r="C19" s="76" t="e">
        <f>#REF!</f>
        <v>#REF!</v>
      </c>
      <c r="D19" s="76"/>
    </row>
    <row r="20" spans="4:6" ht="44.25" customHeight="1">
      <c r="D20" s="77" t="s">
        <v>91</v>
      </c>
      <c r="E20" s="77"/>
      <c r="F20" s="77"/>
    </row>
    <row r="21" ht="20.25" customHeight="1">
      <c r="A21" s="4" t="s">
        <v>66</v>
      </c>
    </row>
    <row r="22" spans="1:7" ht="44.25" customHeight="1">
      <c r="A22" s="71" t="s">
        <v>31</v>
      </c>
      <c r="B22" s="72"/>
      <c r="C22" s="72"/>
      <c r="D22" s="72"/>
      <c r="E22" s="72"/>
      <c r="F22" s="72"/>
      <c r="G22" s="10"/>
    </row>
    <row r="23" spans="1:2" ht="57" customHeight="1">
      <c r="A23" s="6"/>
      <c r="B23" s="5"/>
    </row>
    <row r="24" ht="39.75" customHeight="1">
      <c r="B24"/>
    </row>
  </sheetData>
  <sheetProtection sheet="1" objects="1" scenarios="1"/>
  <mergeCells count="17">
    <mergeCell ref="A17:F17"/>
    <mergeCell ref="B10:F10"/>
    <mergeCell ref="A1:F1"/>
    <mergeCell ref="A5:A6"/>
    <mergeCell ref="B3:E3"/>
    <mergeCell ref="F5:F6"/>
    <mergeCell ref="B2:D2"/>
    <mergeCell ref="A22:F22"/>
    <mergeCell ref="B5:E5"/>
    <mergeCell ref="A12:F12"/>
    <mergeCell ref="A18:F18"/>
    <mergeCell ref="C19:D19"/>
    <mergeCell ref="D20:F20"/>
    <mergeCell ref="A13:F13"/>
    <mergeCell ref="A14:F14"/>
    <mergeCell ref="A15:F15"/>
    <mergeCell ref="A16:F16"/>
  </mergeCells>
  <printOptions horizontalCentered="1"/>
  <pageMargins left="0.39347222447395325" right="0.36000001430511475" top="0.98416668176651" bottom="0.98416668176651" header="0.511388897895813" footer="0.51138889789581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5"/>
  </sheetPr>
  <dimension ref="A1:N27"/>
  <sheetViews>
    <sheetView showGridLines="0" showZeros="0" defaultGridColor="0" zoomScaleSheetLayoutView="100" colorId="22" workbookViewId="0" topLeftCell="A1">
      <selection activeCell="A1" sqref="A1:L1"/>
    </sheetView>
  </sheetViews>
  <sheetFormatPr defaultColWidth="8.88671875" defaultRowHeight="13.5"/>
  <cols>
    <col min="1" max="12" width="6.77734375" style="11" customWidth="1"/>
    <col min="13" max="256" width="8.88671875" style="11" customWidth="1"/>
  </cols>
  <sheetData>
    <row r="1" spans="1:12" ht="66.75" customHeight="1">
      <c r="A1" s="98" t="str">
        <f ca="1">"2010년 교육경비 지원사업 정산결과("&amp;MID(CELL("filename"),FIND("[",CELL("filename"))+1,4)&amp;")"</f>
        <v>2010년 교육경비 지원사업 정산결과(2020)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7" ht="25.5" customHeight="1">
      <c r="A2" s="35" t="s">
        <v>76</v>
      </c>
      <c r="B2" s="12"/>
      <c r="C2" s="12"/>
      <c r="D2" s="12"/>
      <c r="E2" s="12"/>
      <c r="F2" s="12"/>
      <c r="G2" s="13"/>
    </row>
    <row r="3" spans="1:6" s="15" customFormat="1" ht="19.5" customHeight="1">
      <c r="A3" s="109" t="s">
        <v>89</v>
      </c>
      <c r="B3" s="109"/>
      <c r="C3" s="109"/>
      <c r="D3" s="24" t="e">
        <f ca="1">INDIRECT("정산서!B4")</f>
        <v>#REF!</v>
      </c>
      <c r="E3" s="14"/>
      <c r="F3" s="14"/>
    </row>
    <row r="4" spans="1:6" s="15" customFormat="1" ht="19.5" customHeight="1">
      <c r="A4" s="109" t="s">
        <v>5</v>
      </c>
      <c r="B4" s="109"/>
      <c r="C4" s="109"/>
      <c r="D4" s="25" t="e">
        <f ca="1">INDIRECT("정산서!B2")&amp;"(교장 "&amp;INDIRECT("정산서!E2")&amp;")"</f>
        <v>#REF!</v>
      </c>
      <c r="E4" s="14"/>
      <c r="F4" s="14"/>
    </row>
    <row r="5" spans="1:6" s="15" customFormat="1" ht="19.5" customHeight="1">
      <c r="A5" s="109" t="s">
        <v>10</v>
      </c>
      <c r="B5" s="109"/>
      <c r="C5" s="109"/>
      <c r="D5" s="25" t="e">
        <f ca="1">INDIRECT("정산서!E4")</f>
        <v>#REF!</v>
      </c>
      <c r="E5" s="14"/>
      <c r="F5" s="14"/>
    </row>
    <row r="6" spans="1:6" s="15" customFormat="1" ht="19.5" customHeight="1">
      <c r="A6" s="109" t="s">
        <v>11</v>
      </c>
      <c r="B6" s="109"/>
      <c r="C6" s="109"/>
      <c r="D6" s="16" t="e">
        <f>D3&amp;"따른 공사 및 기자재 구입"</f>
        <v>#REF!</v>
      </c>
      <c r="E6" s="14"/>
      <c r="F6" s="14"/>
    </row>
    <row r="7" spans="1:4" s="15" customFormat="1" ht="19.5" customHeight="1">
      <c r="A7" s="17"/>
      <c r="B7" s="18"/>
      <c r="C7" s="18"/>
      <c r="D7" s="18"/>
    </row>
    <row r="8" spans="1:4" s="15" customFormat="1" ht="19.5" customHeight="1">
      <c r="A8" s="35" t="s">
        <v>68</v>
      </c>
      <c r="B8" s="18"/>
      <c r="C8" s="18"/>
      <c r="D8" s="18"/>
    </row>
    <row r="9" spans="1:12" s="15" customFormat="1" ht="27" customHeight="1">
      <c r="A9" s="19" t="s">
        <v>93</v>
      </c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</row>
    <row r="10" spans="1:12" ht="1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111" t="s">
        <v>65</v>
      </c>
      <c r="L10" s="111"/>
    </row>
    <row r="11" spans="1:12" s="22" customFormat="1" ht="30" customHeight="1">
      <c r="A11" s="90" t="s">
        <v>69</v>
      </c>
      <c r="B11" s="80"/>
      <c r="C11" s="80"/>
      <c r="D11" s="80"/>
      <c r="E11" s="80" t="s">
        <v>25</v>
      </c>
      <c r="F11" s="80"/>
      <c r="G11" s="80"/>
      <c r="H11" s="80"/>
      <c r="I11" s="80" t="s">
        <v>18</v>
      </c>
      <c r="J11" s="80"/>
      <c r="K11" s="80"/>
      <c r="L11" s="81"/>
    </row>
    <row r="12" spans="1:12" s="22" customFormat="1" ht="30" customHeight="1">
      <c r="A12" s="42" t="s">
        <v>23</v>
      </c>
      <c r="B12" s="34" t="s">
        <v>13</v>
      </c>
      <c r="C12" s="26" t="s">
        <v>14</v>
      </c>
      <c r="D12" s="27" t="s">
        <v>71</v>
      </c>
      <c r="E12" s="26" t="s">
        <v>23</v>
      </c>
      <c r="F12" s="34" t="s">
        <v>13</v>
      </c>
      <c r="G12" s="26" t="s">
        <v>14</v>
      </c>
      <c r="H12" s="27" t="s">
        <v>71</v>
      </c>
      <c r="I12" s="26" t="s">
        <v>23</v>
      </c>
      <c r="J12" s="34" t="s">
        <v>13</v>
      </c>
      <c r="K12" s="26" t="s">
        <v>14</v>
      </c>
      <c r="L12" s="43" t="s">
        <v>71</v>
      </c>
    </row>
    <row r="13" spans="1:12" s="22" customFormat="1" ht="30" customHeight="1">
      <c r="A13" s="44" t="e">
        <f ca="1">INDIRECT("총괄내역!A7")</f>
        <v>#REF!</v>
      </c>
      <c r="B13" s="45" t="e">
        <f ca="1">INDIRECT("총괄내역!B7")</f>
        <v>#REF!</v>
      </c>
      <c r="C13" s="45" t="e">
        <f ca="1">INDIRECT("총괄내역!C7")</f>
        <v>#REF!</v>
      </c>
      <c r="D13" s="45" t="e">
        <f ca="1">INDIRECT("총괄내역!D7")</f>
        <v>#REF!</v>
      </c>
      <c r="E13" s="45" t="e">
        <f ca="1">INDIRECT("총괄내역!E7")</f>
        <v>#REF!</v>
      </c>
      <c r="F13" s="45" t="e">
        <f ca="1">INDIRECT("총괄내역!F7")</f>
        <v>#REF!</v>
      </c>
      <c r="G13" s="45" t="e">
        <f ca="1">INDIRECT("총괄내역!G7")</f>
        <v>#REF!</v>
      </c>
      <c r="H13" s="45" t="e">
        <f ca="1">INDIRECT("총괄내역!H7")</f>
        <v>#REF!</v>
      </c>
      <c r="I13" s="45" t="e">
        <f>A13-E13</f>
        <v>#REF!</v>
      </c>
      <c r="J13" s="45" t="e">
        <f>B13-F13</f>
        <v>#REF!</v>
      </c>
      <c r="K13" s="45" t="e">
        <f>C13-G13</f>
        <v>#REF!</v>
      </c>
      <c r="L13" s="46" t="e">
        <f>D13-H13</f>
        <v>#REF!</v>
      </c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">
      <c r="A15" s="19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1:12" ht="15.75" customHeight="1">
      <c r="K16" s="110" t="s">
        <v>88</v>
      </c>
      <c r="L16" s="110"/>
    </row>
    <row r="17" spans="1:12" s="22" customFormat="1" ht="30" customHeight="1">
      <c r="A17" s="91" t="s">
        <v>73</v>
      </c>
      <c r="B17" s="92"/>
      <c r="C17" s="83" t="s">
        <v>74</v>
      </c>
      <c r="D17" s="84"/>
      <c r="E17" s="84"/>
      <c r="F17" s="84"/>
      <c r="G17" s="84"/>
      <c r="H17" s="84"/>
      <c r="I17" s="84"/>
      <c r="J17" s="85"/>
      <c r="K17" s="80" t="s">
        <v>26</v>
      </c>
      <c r="L17" s="81"/>
    </row>
    <row r="18" spans="1:14" s="22" customFormat="1" ht="30" customHeight="1">
      <c r="A18" s="93"/>
      <c r="B18" s="94"/>
      <c r="C18" s="95" t="s">
        <v>24</v>
      </c>
      <c r="D18" s="95"/>
      <c r="E18" s="96" t="s">
        <v>13</v>
      </c>
      <c r="F18" s="96"/>
      <c r="G18" s="79" t="s">
        <v>14</v>
      </c>
      <c r="H18" s="79"/>
      <c r="I18" s="78" t="s">
        <v>7</v>
      </c>
      <c r="J18" s="79"/>
      <c r="K18" s="79"/>
      <c r="L18" s="82"/>
      <c r="N18" s="23"/>
    </row>
    <row r="19" spans="1:12" s="22" customFormat="1" ht="37.5" customHeight="1">
      <c r="A19" s="103" t="e">
        <f>D3</f>
        <v>#REF!</v>
      </c>
      <c r="B19" s="104"/>
      <c r="C19" s="88" t="e">
        <f>SUM(E19:J19)</f>
        <v>#REF!</v>
      </c>
      <c r="D19" s="89"/>
      <c r="E19" s="88" t="e">
        <f ca="1">INDIRECT("총괄내역!E20")</f>
        <v>#REF!</v>
      </c>
      <c r="F19" s="89"/>
      <c r="G19" s="88" t="e">
        <f ca="1">INDIRECT("총괄내역!G20")</f>
        <v>#REF!</v>
      </c>
      <c r="H19" s="89"/>
      <c r="I19" s="88" t="e">
        <f ca="1">INDIRECT("총괄내역!i20")</f>
        <v>#REF!</v>
      </c>
      <c r="J19" s="89"/>
      <c r="K19" s="99"/>
      <c r="L19" s="100"/>
    </row>
    <row r="20" spans="1:12" s="22" customFormat="1" ht="30" customHeight="1">
      <c r="A20" s="105" t="s">
        <v>23</v>
      </c>
      <c r="B20" s="106"/>
      <c r="C20" s="86" t="e">
        <f>SUM(C19)</f>
        <v>#REF!</v>
      </c>
      <c r="D20" s="87"/>
      <c r="E20" s="86" t="e">
        <f>SUM(E19)</f>
        <v>#REF!</v>
      </c>
      <c r="F20" s="87"/>
      <c r="G20" s="86" t="e">
        <f>SUM(G19)</f>
        <v>#REF!</v>
      </c>
      <c r="H20" s="87"/>
      <c r="I20" s="86" t="e">
        <f>SUM(I19)</f>
        <v>#REF!</v>
      </c>
      <c r="J20" s="87"/>
      <c r="K20" s="101"/>
      <c r="L20" s="102"/>
    </row>
    <row r="23" ht="36.75" customHeight="1">
      <c r="A23" s="35" t="s">
        <v>96</v>
      </c>
    </row>
    <row r="24" spans="1:12" ht="57.75" customHeight="1">
      <c r="A24" s="97" t="e">
        <f>"      정산보고서를 검토한 결과 "&amp;D3&amp;"에 당초 교육경비 지원사업 목적대로 사용되었다고 판단됨."</f>
        <v>#REF!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8.5" customHeight="1">
      <c r="A25" s="107">
        <v>40466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26.25" customHeight="1">
      <c r="A26" s="108" t="s">
        <v>57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ht="29.25" customHeight="1">
      <c r="A27" s="108" t="s">
        <v>51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</sheetData>
  <sheetProtection sheet="1" objects="1" scenarios="1"/>
  <mergeCells count="33">
    <mergeCell ref="I18:J18"/>
    <mergeCell ref="K17:L18"/>
    <mergeCell ref="C17:J17"/>
    <mergeCell ref="G20:H20"/>
    <mergeCell ref="G19:H19"/>
    <mergeCell ref="A11:D11"/>
    <mergeCell ref="E11:H11"/>
    <mergeCell ref="I20:J20"/>
    <mergeCell ref="I11:L11"/>
    <mergeCell ref="A17:B18"/>
    <mergeCell ref="C18:D18"/>
    <mergeCell ref="E18:F18"/>
    <mergeCell ref="G18:H18"/>
    <mergeCell ref="A24:L24"/>
    <mergeCell ref="A1:L1"/>
    <mergeCell ref="K19:L19"/>
    <mergeCell ref="K20:L20"/>
    <mergeCell ref="A19:B19"/>
    <mergeCell ref="A20:B20"/>
    <mergeCell ref="C19:D19"/>
    <mergeCell ref="C20:D20"/>
    <mergeCell ref="E19:F19"/>
    <mergeCell ref="E20:F20"/>
    <mergeCell ref="A25:L25"/>
    <mergeCell ref="A26:L26"/>
    <mergeCell ref="A27:L27"/>
    <mergeCell ref="I19:J19"/>
    <mergeCell ref="A3:C3"/>
    <mergeCell ref="A4:C4"/>
    <mergeCell ref="A5:C5"/>
    <mergeCell ref="A6:C6"/>
    <mergeCell ref="K16:L16"/>
    <mergeCell ref="K10:L10"/>
  </mergeCells>
  <printOptions horizontalCentered="1"/>
  <pageMargins left="0.1572222262620926" right="0.1966666728258133" top="0.6200000047683716" bottom="0.550000011920929" header="0.511388897895813" footer="0.51138889789581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G31"/>
  <sheetViews>
    <sheetView showGridLines="0" showZeros="0" tabSelected="1" defaultGridColor="0" zoomScaleSheetLayoutView="100" colorId="22" workbookViewId="0" topLeftCell="A1">
      <selection activeCell="I36" sqref="I36"/>
    </sheetView>
  </sheetViews>
  <sheetFormatPr defaultColWidth="8.88671875" defaultRowHeight="13.5"/>
  <cols>
    <col min="1" max="1" width="7.5546875" style="11" customWidth="1"/>
    <col min="2" max="2" width="17.88671875" style="54" customWidth="1"/>
    <col min="3" max="3" width="25.10546875" style="11" customWidth="1"/>
    <col min="4" max="4" width="11.77734375" style="54" customWidth="1"/>
    <col min="5" max="5" width="10.99609375" style="11" customWidth="1"/>
    <col min="6" max="6" width="15.21484375" style="11" customWidth="1"/>
    <col min="7" max="7" width="6.3359375" style="11" customWidth="1"/>
    <col min="8" max="256" width="8.88671875" style="11" customWidth="1"/>
  </cols>
  <sheetData>
    <row r="1" spans="1:7" ht="39.75" customHeight="1">
      <c r="A1" s="112" t="s">
        <v>3</v>
      </c>
      <c r="B1" s="112"/>
      <c r="C1" s="112"/>
      <c r="D1" s="112"/>
      <c r="E1" s="112"/>
      <c r="F1" s="112"/>
      <c r="G1" s="112"/>
    </row>
    <row r="2" spans="1:7" ht="12" customHeight="1">
      <c r="A2" s="28"/>
      <c r="B2" s="52"/>
      <c r="C2" s="28"/>
      <c r="D2" s="52"/>
      <c r="E2" s="28"/>
      <c r="F2" s="28"/>
      <c r="G2" s="30" t="s">
        <v>80</v>
      </c>
    </row>
    <row r="3" spans="1:7" ht="24.75" customHeight="1">
      <c r="A3" s="31" t="s">
        <v>20</v>
      </c>
      <c r="B3" s="53" t="s">
        <v>94</v>
      </c>
      <c r="C3" s="56" t="s">
        <v>67</v>
      </c>
      <c r="D3" s="57" t="s">
        <v>19</v>
      </c>
      <c r="E3" s="31" t="s">
        <v>75</v>
      </c>
      <c r="F3" s="31" t="s">
        <v>17</v>
      </c>
      <c r="G3" s="31" t="s">
        <v>26</v>
      </c>
    </row>
    <row r="4" spans="1:7" ht="24.75" customHeight="1">
      <c r="A4" s="32" t="s">
        <v>22</v>
      </c>
      <c r="B4" s="47">
        <f>SUM(B5:B22)</f>
        <v>6000000</v>
      </c>
      <c r="C4" s="55" t="s">
        <v>78</v>
      </c>
      <c r="D4" s="55">
        <f>SUM(D5:D22)</f>
        <v>6000000</v>
      </c>
      <c r="E4" s="33"/>
      <c r="F4" s="33"/>
      <c r="G4" s="33"/>
    </row>
    <row r="5" spans="1:7" ht="21" customHeight="1">
      <c r="A5" s="58" t="s">
        <v>64</v>
      </c>
      <c r="B5" s="48">
        <v>20000</v>
      </c>
      <c r="C5" s="48" t="s">
        <v>41</v>
      </c>
      <c r="D5" s="48">
        <v>20000</v>
      </c>
      <c r="E5" s="59" t="s">
        <v>45</v>
      </c>
      <c r="F5" s="59" t="s">
        <v>81</v>
      </c>
      <c r="G5" s="29"/>
    </row>
    <row r="6" spans="1:7" ht="21" customHeight="1">
      <c r="A6" s="58" t="s">
        <v>64</v>
      </c>
      <c r="B6" s="48">
        <v>20000</v>
      </c>
      <c r="C6" s="48" t="s">
        <v>41</v>
      </c>
      <c r="D6" s="48">
        <v>20000</v>
      </c>
      <c r="E6" s="59" t="s">
        <v>40</v>
      </c>
      <c r="F6" s="59" t="s">
        <v>81</v>
      </c>
      <c r="G6" s="29"/>
    </row>
    <row r="7" spans="1:7" ht="21" customHeight="1">
      <c r="A7" s="58" t="s">
        <v>64</v>
      </c>
      <c r="B7" s="48">
        <v>20000</v>
      </c>
      <c r="C7" s="48" t="s">
        <v>41</v>
      </c>
      <c r="D7" s="48">
        <v>20000</v>
      </c>
      <c r="E7" s="59" t="s">
        <v>39</v>
      </c>
      <c r="F7" s="59" t="s">
        <v>81</v>
      </c>
      <c r="G7" s="29"/>
    </row>
    <row r="8" spans="1:7" ht="21" customHeight="1">
      <c r="A8" s="58" t="s">
        <v>21</v>
      </c>
      <c r="B8" s="48">
        <v>590000</v>
      </c>
      <c r="C8" s="48" t="s">
        <v>92</v>
      </c>
      <c r="D8" s="48">
        <v>590000</v>
      </c>
      <c r="E8" s="59" t="s">
        <v>49</v>
      </c>
      <c r="F8" s="59" t="s">
        <v>59</v>
      </c>
      <c r="G8" s="29"/>
    </row>
    <row r="9" spans="1:7" ht="21" customHeight="1">
      <c r="A9" s="58" t="s">
        <v>21</v>
      </c>
      <c r="B9" s="48">
        <v>590000</v>
      </c>
      <c r="C9" s="48" t="s">
        <v>92</v>
      </c>
      <c r="D9" s="48">
        <v>590000</v>
      </c>
      <c r="E9" s="59" t="s">
        <v>42</v>
      </c>
      <c r="F9" s="59" t="s">
        <v>59</v>
      </c>
      <c r="G9" s="29"/>
    </row>
    <row r="10" spans="1:7" ht="21" customHeight="1">
      <c r="A10" s="58" t="s">
        <v>63</v>
      </c>
      <c r="B10" s="48">
        <v>150000</v>
      </c>
      <c r="C10" s="61" t="s">
        <v>9</v>
      </c>
      <c r="D10" s="48">
        <v>150000</v>
      </c>
      <c r="E10" s="29" t="s">
        <v>56</v>
      </c>
      <c r="F10" s="62" t="s">
        <v>61</v>
      </c>
      <c r="G10" s="29"/>
    </row>
    <row r="11" spans="1:7" ht="21" customHeight="1">
      <c r="A11" s="58" t="s">
        <v>21</v>
      </c>
      <c r="B11" s="48">
        <v>150000</v>
      </c>
      <c r="C11" s="48" t="s">
        <v>92</v>
      </c>
      <c r="D11" s="48">
        <v>150000</v>
      </c>
      <c r="E11" s="59" t="s">
        <v>38</v>
      </c>
      <c r="F11" s="59" t="s">
        <v>62</v>
      </c>
      <c r="G11" s="29"/>
    </row>
    <row r="12" spans="1:7" ht="21" customHeight="1">
      <c r="A12" s="58" t="s">
        <v>21</v>
      </c>
      <c r="B12" s="48">
        <v>150000</v>
      </c>
      <c r="C12" s="48" t="s">
        <v>92</v>
      </c>
      <c r="D12" s="48">
        <v>150000</v>
      </c>
      <c r="E12" s="59" t="s">
        <v>37</v>
      </c>
      <c r="F12" s="59" t="s">
        <v>62</v>
      </c>
      <c r="G12" s="29"/>
    </row>
    <row r="13" spans="1:7" ht="21" customHeight="1">
      <c r="A13" s="58" t="s">
        <v>64</v>
      </c>
      <c r="B13" s="48">
        <v>20000</v>
      </c>
      <c r="C13" s="48" t="s">
        <v>41</v>
      </c>
      <c r="D13" s="48">
        <v>20000</v>
      </c>
      <c r="E13" s="59" t="s">
        <v>43</v>
      </c>
      <c r="F13" s="59" t="s">
        <v>81</v>
      </c>
      <c r="G13" s="29"/>
    </row>
    <row r="14" spans="1:7" ht="21" customHeight="1">
      <c r="A14" s="58" t="s">
        <v>21</v>
      </c>
      <c r="B14" s="48">
        <v>150000</v>
      </c>
      <c r="C14" s="48" t="s">
        <v>92</v>
      </c>
      <c r="D14" s="48">
        <v>150000</v>
      </c>
      <c r="E14" s="59" t="s">
        <v>53</v>
      </c>
      <c r="F14" s="59" t="s">
        <v>62</v>
      </c>
      <c r="G14" s="29"/>
    </row>
    <row r="15" spans="1:7" ht="21" customHeight="1">
      <c r="A15" s="58" t="s">
        <v>63</v>
      </c>
      <c r="B15" s="48">
        <v>1358000</v>
      </c>
      <c r="C15" s="48" t="s">
        <v>82</v>
      </c>
      <c r="D15" s="48">
        <v>1358000</v>
      </c>
      <c r="E15" s="59" t="s">
        <v>53</v>
      </c>
      <c r="F15" s="29" t="s">
        <v>86</v>
      </c>
      <c r="G15" s="29"/>
    </row>
    <row r="16" spans="1:7" ht="21" customHeight="1">
      <c r="A16" s="58" t="s">
        <v>21</v>
      </c>
      <c r="B16" s="48">
        <v>150000</v>
      </c>
      <c r="C16" s="48" t="s">
        <v>92</v>
      </c>
      <c r="D16" s="48">
        <v>150000</v>
      </c>
      <c r="E16" s="59" t="s">
        <v>54</v>
      </c>
      <c r="F16" s="59" t="s">
        <v>62</v>
      </c>
      <c r="G16" s="29"/>
    </row>
    <row r="17" spans="1:7" ht="21" customHeight="1">
      <c r="A17" s="58" t="s">
        <v>21</v>
      </c>
      <c r="B17" s="48">
        <v>120000</v>
      </c>
      <c r="C17" s="48" t="s">
        <v>92</v>
      </c>
      <c r="D17" s="48">
        <v>120000</v>
      </c>
      <c r="E17" s="59" t="s">
        <v>54</v>
      </c>
      <c r="F17" s="59" t="s">
        <v>62</v>
      </c>
      <c r="G17" s="29"/>
    </row>
    <row r="18" spans="1:7" ht="21" customHeight="1">
      <c r="A18" s="58" t="s">
        <v>63</v>
      </c>
      <c r="B18" s="48">
        <v>576200</v>
      </c>
      <c r="C18" s="48" t="s">
        <v>82</v>
      </c>
      <c r="D18" s="48">
        <v>576200</v>
      </c>
      <c r="E18" s="29" t="s">
        <v>50</v>
      </c>
      <c r="F18" s="59" t="s">
        <v>15</v>
      </c>
      <c r="G18" s="29"/>
    </row>
    <row r="19" spans="1:7" ht="21" customHeight="1">
      <c r="A19" s="58" t="s">
        <v>63</v>
      </c>
      <c r="B19" s="48">
        <v>598210</v>
      </c>
      <c r="C19" s="61" t="s">
        <v>46</v>
      </c>
      <c r="D19" s="48">
        <v>598210</v>
      </c>
      <c r="E19" s="29" t="s">
        <v>47</v>
      </c>
      <c r="F19" s="59" t="s">
        <v>15</v>
      </c>
      <c r="G19" s="29"/>
    </row>
    <row r="20" spans="1:7" ht="21" customHeight="1">
      <c r="A20" s="58" t="s">
        <v>63</v>
      </c>
      <c r="B20" s="48">
        <v>1336000</v>
      </c>
      <c r="C20" s="48" t="s">
        <v>82</v>
      </c>
      <c r="D20" s="48">
        <v>1336000</v>
      </c>
      <c r="E20" s="29" t="s">
        <v>55</v>
      </c>
      <c r="F20" s="59" t="s">
        <v>86</v>
      </c>
      <c r="G20" s="29"/>
    </row>
    <row r="21" spans="1:7" ht="21" customHeight="1">
      <c r="A21" s="29" t="s">
        <v>21</v>
      </c>
      <c r="B21" s="48">
        <v>1590</v>
      </c>
      <c r="C21" s="61" t="s">
        <v>60</v>
      </c>
      <c r="D21" s="48">
        <v>1590</v>
      </c>
      <c r="E21" s="29" t="s">
        <v>55</v>
      </c>
      <c r="F21" s="59" t="s">
        <v>85</v>
      </c>
      <c r="G21" s="29"/>
    </row>
    <row r="22" spans="1:7" ht="21" customHeight="1">
      <c r="A22" s="58"/>
      <c r="B22" s="48"/>
      <c r="C22" s="48"/>
      <c r="D22" s="48"/>
      <c r="E22" s="29"/>
      <c r="F22" s="59"/>
      <c r="G22" s="29"/>
    </row>
    <row r="23" spans="1:7" ht="27">
      <c r="A23" s="112" t="s">
        <v>99</v>
      </c>
      <c r="B23" s="112"/>
      <c r="C23" s="112"/>
      <c r="D23" s="112"/>
      <c r="E23" s="112"/>
      <c r="F23" s="112"/>
      <c r="G23" s="112"/>
    </row>
    <row r="24" spans="1:7" ht="14.25">
      <c r="A24" s="28"/>
      <c r="B24" s="52"/>
      <c r="C24" s="28"/>
      <c r="D24" s="52"/>
      <c r="E24" s="28"/>
      <c r="F24" s="28"/>
      <c r="G24" s="30" t="s">
        <v>80</v>
      </c>
    </row>
    <row r="25" spans="1:7" ht="13.5">
      <c r="A25" s="31" t="s">
        <v>20</v>
      </c>
      <c r="B25" s="53" t="s">
        <v>94</v>
      </c>
      <c r="C25" s="113" t="s">
        <v>67</v>
      </c>
      <c r="D25" s="114"/>
      <c r="E25" s="31" t="s">
        <v>75</v>
      </c>
      <c r="F25" s="31" t="s">
        <v>17</v>
      </c>
      <c r="G25" s="31" t="s">
        <v>26</v>
      </c>
    </row>
    <row r="26" spans="1:7" ht="13.5">
      <c r="A26" s="32" t="s">
        <v>22</v>
      </c>
      <c r="B26" s="47">
        <f>SUM(B27:B31)</f>
        <v>2030000</v>
      </c>
      <c r="C26" s="55" t="s">
        <v>78</v>
      </c>
      <c r="D26" s="55" t="s">
        <v>19</v>
      </c>
      <c r="E26" s="33"/>
      <c r="F26" s="33"/>
      <c r="G26" s="33"/>
    </row>
    <row r="27" spans="1:7" ht="13.5">
      <c r="A27" s="29"/>
      <c r="B27" s="48">
        <v>920000</v>
      </c>
      <c r="C27" s="60" t="s">
        <v>36</v>
      </c>
      <c r="D27" s="48">
        <v>920000</v>
      </c>
      <c r="E27" s="29" t="s">
        <v>44</v>
      </c>
      <c r="F27" s="29" t="s">
        <v>86</v>
      </c>
      <c r="G27" s="29"/>
    </row>
    <row r="28" spans="1:7" ht="13.5">
      <c r="A28" s="29"/>
      <c r="B28" s="48">
        <v>410000</v>
      </c>
      <c r="C28" s="61" t="s">
        <v>48</v>
      </c>
      <c r="D28" s="48">
        <v>410000</v>
      </c>
      <c r="E28" s="29" t="s">
        <v>56</v>
      </c>
      <c r="F28" s="29" t="s">
        <v>61</v>
      </c>
      <c r="G28" s="29"/>
    </row>
    <row r="29" spans="1:7" ht="13.5">
      <c r="A29" s="29"/>
      <c r="B29" s="48">
        <v>380500</v>
      </c>
      <c r="C29" s="61" t="s">
        <v>84</v>
      </c>
      <c r="D29" s="48">
        <v>380500</v>
      </c>
      <c r="E29" s="29" t="s">
        <v>52</v>
      </c>
      <c r="F29" s="29" t="s">
        <v>79</v>
      </c>
      <c r="G29" s="29"/>
    </row>
    <row r="30" spans="1:7" ht="13.5">
      <c r="A30" s="29"/>
      <c r="B30" s="48">
        <v>319500</v>
      </c>
      <c r="C30" s="61" t="s">
        <v>60</v>
      </c>
      <c r="D30" s="48">
        <v>319500</v>
      </c>
      <c r="E30" s="29" t="s">
        <v>52</v>
      </c>
      <c r="F30" s="29" t="s">
        <v>83</v>
      </c>
      <c r="G30" s="29"/>
    </row>
    <row r="31" spans="1:7" ht="13.5">
      <c r="A31" s="29"/>
      <c r="B31" s="48"/>
      <c r="C31" s="61"/>
      <c r="D31" s="48"/>
      <c r="E31" s="29"/>
      <c r="F31" s="29"/>
      <c r="G31" s="29"/>
    </row>
  </sheetData>
  <sheetProtection/>
  <mergeCells count="3">
    <mergeCell ref="A1:G1"/>
    <mergeCell ref="A23:G23"/>
    <mergeCell ref="C25:D25"/>
  </mergeCells>
  <printOptions horizontalCentered="1"/>
  <pageMargins left="0.15986111760139465" right="0.15986111760139465" top="0.6298611164093018" bottom="0.5509722232818604" header="0.511388897895813" footer="0.511388897895813"/>
  <pageSetup horizontalDpi="600" verticalDpi="6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